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232" tabRatio="599" activeTab="2"/>
  </bookViews>
  <sheets>
    <sheet name="ФОТ на 2014" sheetId="1" r:id="rId1"/>
    <sheet name="2015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<sst xmlns="http://schemas.openxmlformats.org/spreadsheetml/2006/main" count="89" uniqueCount="34">
  <si>
    <t>№ п/п</t>
  </si>
  <si>
    <t>Наименование</t>
  </si>
  <si>
    <t>Всего</t>
  </si>
  <si>
    <t>1.1.</t>
  </si>
  <si>
    <t>1.2.</t>
  </si>
  <si>
    <t>Служащие</t>
  </si>
  <si>
    <t>Не служащие</t>
  </si>
  <si>
    <t>2.</t>
  </si>
  <si>
    <t>в т.ч.: Глава</t>
  </si>
  <si>
    <t>ИТОГО</t>
  </si>
  <si>
    <t>Вольн. всего</t>
  </si>
  <si>
    <t>Кол-во штатных единиц</t>
  </si>
  <si>
    <t>Должностной оклад, руб.</t>
  </si>
  <si>
    <t>Годовой ФОТ (расчет по действующим НПА)</t>
  </si>
  <si>
    <t>ВСЕГО</t>
  </si>
  <si>
    <t>КОСГУ 211</t>
  </si>
  <si>
    <t>1.Для главы СП - 70 должностных окладов в год;</t>
  </si>
  <si>
    <t>2.Для мун. Служащих - 52 должностных оклада в год;</t>
  </si>
  <si>
    <t>3.Для лиц, не являющихся мун. служащими - 43 должностных оклада в год.</t>
  </si>
  <si>
    <r>
      <t xml:space="preserve">Примечание. </t>
    </r>
    <r>
      <rPr>
        <sz val="11"/>
        <rFont val="Arial Cyr"/>
        <family val="0"/>
      </rPr>
      <t>В соотвествии с действующими НПА, расчетный годовой ФОТ составляет:</t>
    </r>
  </si>
  <si>
    <t>КОСГУ 213 (30,2%)</t>
  </si>
  <si>
    <t>Месячный ФОТ с 01.01.2014</t>
  </si>
  <si>
    <t>Месячный ФОТ с 01.10.2014</t>
  </si>
  <si>
    <t>Должностной оклад руб.     с 01.10.2014</t>
  </si>
  <si>
    <t>Месячный ФОТ с 01.01.2015</t>
  </si>
  <si>
    <t>Месячный ФОТ с 01.10.2015</t>
  </si>
  <si>
    <t>Должностной оклад руб.     с 01.10.2015</t>
  </si>
  <si>
    <t>Месячный ФОТ с 01.01.2016</t>
  </si>
  <si>
    <t>Должностной оклад руб.     с 01.10.2016</t>
  </si>
  <si>
    <t>Месячный ФОТ с 01.10.2016</t>
  </si>
  <si>
    <t>Итого</t>
  </si>
  <si>
    <t>Расчет объемов ФОТ по МО " Вольненское сельское поселение" на 2015 год</t>
  </si>
  <si>
    <t>Расчет объемов ФОТ по МО " Вольненское сельское поселение" на 2016 год</t>
  </si>
  <si>
    <t>Расчет объемов ФОТ по МО " Вольненское сельское поселение" на 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</si>
</sst>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i/>
      <sz val="11"/>
      <color indexed="10"/>
      <name val="Arial Cyr"/>
      <family val="0"/>
    </font>
    <font>
      <b/>
      <sz val="11"/>
      <color indexed="10"/>
      <name val="Arial Cyr"/>
      <family val="0"/>
    </font>
    <font>
      <i/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3" fillId="0" borderId="0" xfId="0" applyNumberFormat="1" applyFont="1" applyAlignment="1">
      <alignment/>
    </xf>
    <xf numFmtId="0" fontId="7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top" wrapText="1"/>
    </xf>
    <xf numFmtId="0" fontId="8" fillId="0" borderId="16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7" fillId="0" borderId="18" xfId="0" applyFont="1" applyBorder="1" applyAlignment="1">
      <alignment horizontal="right" vertical="center" wrapText="1"/>
    </xf>
    <xf numFmtId="0" fontId="6" fillId="0" borderId="18" xfId="0" applyFont="1" applyBorder="1" applyAlignment="1">
      <alignment vertical="center" wrapText="1"/>
    </xf>
    <xf numFmtId="4" fontId="7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19" xfId="0" applyFont="1" applyBorder="1" applyAlignment="1">
      <alignment vertical="center" wrapText="1"/>
    </xf>
    <xf numFmtId="0" fontId="0" fillId="0" borderId="20" xfId="0" applyBorder="1" applyAlignment="1">
      <alignment horizontal="center" vertical="top" wrapText="1"/>
    </xf>
    <xf numFmtId="4" fontId="6" fillId="0" borderId="17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12" fillId="0" borderId="14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11" fillId="0" borderId="18" xfId="0" applyNumberFormat="1" applyFont="1" applyBorder="1" applyAlignment="1">
      <alignment/>
    </xf>
    <xf numFmtId="4" fontId="12" fillId="0" borderId="21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" fontId="12" fillId="0" borderId="18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0" fontId="5" fillId="0" borderId="17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2" fillId="0" borderId="14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E1">
      <selection activeCell="I6" sqref="I6"/>
    </sheetView>
  </sheetViews>
  <sheetFormatPr defaultColWidth="9.00390625" defaultRowHeight="12.75"/>
  <cols>
    <col min="1" max="1" width="5.375" style="0" customWidth="1"/>
    <col min="2" max="2" width="14.875" style="0" customWidth="1"/>
    <col min="3" max="3" width="6.00390625" style="0" customWidth="1"/>
    <col min="4" max="4" width="13.625" style="0" customWidth="1"/>
    <col min="5" max="5" width="15.00390625" style="0" customWidth="1"/>
    <col min="6" max="6" width="14.125" style="0" customWidth="1"/>
    <col min="7" max="7" width="13.50390625" style="0" customWidth="1"/>
    <col min="8" max="8" width="13.00390625" style="0" customWidth="1"/>
    <col min="9" max="11" width="13.50390625" style="0" customWidth="1"/>
    <col min="12" max="12" width="17.50390625" style="0" customWidth="1"/>
    <col min="13" max="13" width="15.625" style="0" customWidth="1"/>
    <col min="14" max="14" width="15.50390625" style="0" customWidth="1"/>
  </cols>
  <sheetData>
    <row r="1" spans="1:4" ht="15">
      <c r="A1" s="1" t="s">
        <v>33</v>
      </c>
      <c r="B1" s="1"/>
      <c r="C1" s="1"/>
      <c r="D1" s="1"/>
    </row>
    <row r="2" ht="13.5" thickBot="1"/>
    <row r="3" spans="1:14" ht="47.25" customHeight="1">
      <c r="A3" s="59" t="s">
        <v>0</v>
      </c>
      <c r="B3" s="59" t="s">
        <v>1</v>
      </c>
      <c r="C3" s="59" t="s">
        <v>11</v>
      </c>
      <c r="D3" s="59" t="s">
        <v>12</v>
      </c>
      <c r="E3" s="59" t="s">
        <v>21</v>
      </c>
      <c r="F3" s="59"/>
      <c r="G3" s="61"/>
      <c r="H3" s="64" t="s">
        <v>23</v>
      </c>
      <c r="I3" s="59" t="s">
        <v>22</v>
      </c>
      <c r="J3" s="59"/>
      <c r="K3" s="61"/>
      <c r="L3" s="62" t="s">
        <v>13</v>
      </c>
      <c r="M3" s="62"/>
      <c r="N3" s="63"/>
    </row>
    <row r="4" spans="1:14" ht="51" customHeight="1">
      <c r="A4" s="60"/>
      <c r="B4" s="60"/>
      <c r="C4" s="60"/>
      <c r="D4" s="60"/>
      <c r="E4" s="14" t="s">
        <v>15</v>
      </c>
      <c r="F4" s="14" t="s">
        <v>20</v>
      </c>
      <c r="G4" s="24" t="s">
        <v>2</v>
      </c>
      <c r="H4" s="65"/>
      <c r="I4" s="14" t="s">
        <v>15</v>
      </c>
      <c r="J4" s="14" t="s">
        <v>20</v>
      </c>
      <c r="K4" s="24" t="s">
        <v>2</v>
      </c>
      <c r="L4" s="44" t="s">
        <v>14</v>
      </c>
      <c r="M4" s="14" t="s">
        <v>15</v>
      </c>
      <c r="N4" s="29" t="s">
        <v>20</v>
      </c>
    </row>
    <row r="5" spans="1:15" ht="15">
      <c r="A5" s="8"/>
      <c r="B5" s="19" t="s">
        <v>30</v>
      </c>
      <c r="C5" s="46">
        <f>SUM(C6:C9)</f>
        <v>10</v>
      </c>
      <c r="D5" s="46">
        <f>SUM(D6:D9)</f>
        <v>38504</v>
      </c>
      <c r="E5" s="46">
        <f>SUM(E6:E9)</f>
        <v>1555385.7</v>
      </c>
      <c r="F5" s="43">
        <f>E5*30.2%</f>
        <v>469726.4814</v>
      </c>
      <c r="G5" s="47">
        <f>SUM(E5:F5)</f>
        <v>2025112.1814</v>
      </c>
      <c r="H5" s="47">
        <f>H6+H7+H8</f>
        <v>40428</v>
      </c>
      <c r="I5" s="46">
        <f>SUM(I6:I9)</f>
        <v>544820.3</v>
      </c>
      <c r="J5" s="48">
        <f>I5*30.2%</f>
        <v>164535.7306</v>
      </c>
      <c r="K5" s="47">
        <f>SUM(I5:J5)</f>
        <v>709356.0306</v>
      </c>
      <c r="L5" s="49">
        <f>SUM(L6:L9)</f>
        <v>2734468.2120000003</v>
      </c>
      <c r="M5" s="50">
        <f>SUM(M6:M9)</f>
        <v>2100206</v>
      </c>
      <c r="N5" s="43">
        <f>M5*30.2%</f>
        <v>634262.2119999999</v>
      </c>
      <c r="O5" s="51"/>
    </row>
    <row r="6" spans="1:15" ht="14.25">
      <c r="A6" s="9" t="s">
        <v>3</v>
      </c>
      <c r="B6" s="10" t="s">
        <v>8</v>
      </c>
      <c r="C6" s="17">
        <v>1</v>
      </c>
      <c r="D6" s="17">
        <v>7247</v>
      </c>
      <c r="E6" s="30">
        <f>D6*52.5</f>
        <v>380467.5</v>
      </c>
      <c r="F6" s="43">
        <f>E6*30.2%</f>
        <v>114901.185</v>
      </c>
      <c r="G6" s="52">
        <f>SUM(E6:F6)</f>
        <v>495368.685</v>
      </c>
      <c r="H6" s="52">
        <v>7609</v>
      </c>
      <c r="I6" s="53">
        <f>H6*17.5</f>
        <v>133157.5</v>
      </c>
      <c r="J6" s="43">
        <f>I6*30.2%</f>
        <v>40213.565</v>
      </c>
      <c r="K6" s="54">
        <f>SUM(I6:J6)</f>
        <v>173371.065</v>
      </c>
      <c r="L6" s="17">
        <f>M6+N6</f>
        <v>668739.75</v>
      </c>
      <c r="M6" s="55">
        <f>E6+I6</f>
        <v>513625</v>
      </c>
      <c r="N6" s="43">
        <f>M6*30.2%</f>
        <v>155114.75</v>
      </c>
      <c r="O6" s="51"/>
    </row>
    <row r="7" spans="1:15" ht="14.25">
      <c r="A7" s="9" t="s">
        <v>4</v>
      </c>
      <c r="B7" s="10" t="s">
        <v>5</v>
      </c>
      <c r="C7" s="17">
        <v>6</v>
      </c>
      <c r="D7" s="17">
        <v>24771</v>
      </c>
      <c r="E7" s="43">
        <f>D7*39</f>
        <v>966069</v>
      </c>
      <c r="F7" s="43">
        <f>E7*30.2%</f>
        <v>291752.838</v>
      </c>
      <c r="G7" s="52">
        <f>SUM(E7:F7)</f>
        <v>1257821.838</v>
      </c>
      <c r="H7" s="52">
        <v>26008</v>
      </c>
      <c r="I7" s="53">
        <f>H7*13</f>
        <v>338104</v>
      </c>
      <c r="J7" s="43">
        <f>I7*30.2%</f>
        <v>102107.408</v>
      </c>
      <c r="K7" s="54">
        <f>SUM(I7:J7)</f>
        <v>440211.408</v>
      </c>
      <c r="L7" s="17">
        <f>M7+N7</f>
        <v>1698033.246</v>
      </c>
      <c r="M7" s="55">
        <f>E7+I7</f>
        <v>1304173</v>
      </c>
      <c r="N7" s="43">
        <f>M7*30.2%</f>
        <v>393860.246</v>
      </c>
      <c r="O7" s="51"/>
    </row>
    <row r="8" spans="1:15" ht="14.25">
      <c r="A8" s="9" t="s">
        <v>4</v>
      </c>
      <c r="B8" s="11" t="s">
        <v>6</v>
      </c>
      <c r="C8" s="17">
        <v>3</v>
      </c>
      <c r="D8" s="17">
        <v>6486</v>
      </c>
      <c r="E8" s="43">
        <f>D8*32.2</f>
        <v>208849.2</v>
      </c>
      <c r="F8" s="43">
        <f>E8*30.2%</f>
        <v>63072.4584</v>
      </c>
      <c r="G8" s="52">
        <f>SUM(E8:F8)</f>
        <v>271921.6584</v>
      </c>
      <c r="H8" s="52">
        <v>6811</v>
      </c>
      <c r="I8" s="53">
        <f>H8*10.8</f>
        <v>73558.8</v>
      </c>
      <c r="J8" s="43">
        <f>I8*30.2%</f>
        <v>22214.7576</v>
      </c>
      <c r="K8" s="54">
        <f>SUM(I8:J8)</f>
        <v>95773.5576</v>
      </c>
      <c r="L8" s="17">
        <f>M8+N8</f>
        <v>367695.216</v>
      </c>
      <c r="M8" s="55">
        <f>E8+I8</f>
        <v>282408</v>
      </c>
      <c r="N8" s="43">
        <f>M8*30.2%</f>
        <v>85287.216</v>
      </c>
      <c r="O8" s="51"/>
    </row>
    <row r="9" spans="1:15" ht="15" thickBot="1">
      <c r="A9" s="20"/>
      <c r="B9" s="21"/>
      <c r="C9" s="22"/>
      <c r="D9" s="22"/>
      <c r="E9" s="33"/>
      <c r="F9" s="43"/>
      <c r="G9" s="56"/>
      <c r="H9" s="56"/>
      <c r="I9" s="57"/>
      <c r="J9" s="33"/>
      <c r="K9" s="58"/>
      <c r="L9" s="45"/>
      <c r="M9" s="22"/>
      <c r="N9" s="43"/>
      <c r="O9" s="51"/>
    </row>
    <row r="10" spans="1:14" ht="18.75" customHeight="1">
      <c r="A10" s="25" t="s">
        <v>19</v>
      </c>
      <c r="B10" s="3"/>
      <c r="C10" s="3"/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8.75" customHeight="1">
      <c r="A11" s="26" t="s">
        <v>16</v>
      </c>
      <c r="B11" s="3"/>
      <c r="C11" s="3"/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ht="18.75" customHeight="1">
      <c r="A12" s="27" t="s">
        <v>17</v>
      </c>
    </row>
    <row r="13" ht="18.75" customHeight="1">
      <c r="A13" s="27" t="s">
        <v>18</v>
      </c>
    </row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</sheetData>
  <sheetProtection/>
  <mergeCells count="8">
    <mergeCell ref="A3:A4"/>
    <mergeCell ref="B3:B4"/>
    <mergeCell ref="C3:C4"/>
    <mergeCell ref="D3:D4"/>
    <mergeCell ref="E3:G3"/>
    <mergeCell ref="L3:N3"/>
    <mergeCell ref="I3:K3"/>
    <mergeCell ref="H3:H4"/>
  </mergeCells>
  <printOptions/>
  <pageMargins left="0.15748031496062992" right="0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C3" sqref="C3:C4"/>
    </sheetView>
  </sheetViews>
  <sheetFormatPr defaultColWidth="9.00390625" defaultRowHeight="12.75"/>
  <cols>
    <col min="1" max="1" width="5.375" style="0" customWidth="1"/>
    <col min="2" max="2" width="14.875" style="0" customWidth="1"/>
    <col min="3" max="3" width="9.625" style="0" customWidth="1"/>
    <col min="4" max="4" width="17.375" style="0" customWidth="1"/>
    <col min="5" max="5" width="15.00390625" style="0" customWidth="1"/>
    <col min="6" max="6" width="14.125" style="0" customWidth="1"/>
    <col min="7" max="7" width="13.50390625" style="0" customWidth="1"/>
    <col min="8" max="8" width="13.00390625" style="0" customWidth="1"/>
    <col min="9" max="11" width="13.50390625" style="0" customWidth="1"/>
    <col min="12" max="12" width="17.50390625" style="0" customWidth="1"/>
    <col min="13" max="13" width="15.625" style="0" customWidth="1"/>
    <col min="14" max="14" width="15.50390625" style="0" customWidth="1"/>
  </cols>
  <sheetData>
    <row r="1" spans="1:4" ht="15">
      <c r="A1" s="1" t="s">
        <v>31</v>
      </c>
      <c r="B1" s="1"/>
      <c r="C1" s="1"/>
      <c r="D1" s="1"/>
    </row>
    <row r="2" ht="13.5" thickBot="1"/>
    <row r="3" spans="1:14" ht="47.25" customHeight="1">
      <c r="A3" s="59" t="s">
        <v>0</v>
      </c>
      <c r="B3" s="59" t="s">
        <v>1</v>
      </c>
      <c r="C3" s="59" t="s">
        <v>11</v>
      </c>
      <c r="D3" s="59" t="s">
        <v>12</v>
      </c>
      <c r="E3" s="59" t="s">
        <v>24</v>
      </c>
      <c r="F3" s="59"/>
      <c r="G3" s="61"/>
      <c r="H3" s="64" t="s">
        <v>26</v>
      </c>
      <c r="I3" s="59" t="s">
        <v>25</v>
      </c>
      <c r="J3" s="59"/>
      <c r="K3" s="61"/>
      <c r="L3" s="66" t="s">
        <v>13</v>
      </c>
      <c r="M3" s="62"/>
      <c r="N3" s="63"/>
    </row>
    <row r="4" spans="1:14" ht="51" customHeight="1">
      <c r="A4" s="60"/>
      <c r="B4" s="60"/>
      <c r="C4" s="60"/>
      <c r="D4" s="60"/>
      <c r="E4" s="14" t="s">
        <v>15</v>
      </c>
      <c r="F4" s="14" t="s">
        <v>20</v>
      </c>
      <c r="G4" s="24" t="s">
        <v>2</v>
      </c>
      <c r="H4" s="65"/>
      <c r="I4" s="14" t="s">
        <v>15</v>
      </c>
      <c r="J4" s="14" t="s">
        <v>20</v>
      </c>
      <c r="K4" s="24" t="s">
        <v>2</v>
      </c>
      <c r="L4" s="42" t="s">
        <v>14</v>
      </c>
      <c r="M4" s="14" t="s">
        <v>15</v>
      </c>
      <c r="N4" s="29" t="s">
        <v>20</v>
      </c>
    </row>
    <row r="5" spans="1:15" ht="15">
      <c r="A5" s="8" t="s">
        <v>7</v>
      </c>
      <c r="B5" s="19" t="s">
        <v>10</v>
      </c>
      <c r="C5" s="46">
        <f>SUM(C6:C9)</f>
        <v>10</v>
      </c>
      <c r="D5" s="46">
        <f>SUM(D6:D9)</f>
        <v>40428</v>
      </c>
      <c r="E5" s="46">
        <f>SUM(E6:E9)</f>
        <v>1633098.7</v>
      </c>
      <c r="F5" s="43">
        <f aca="true" t="shared" si="0" ref="F5:F10">E5*30.2%</f>
        <v>493195.8074</v>
      </c>
      <c r="G5" s="47">
        <f aca="true" t="shared" si="1" ref="G5:G10">SUM(E5:F5)</f>
        <v>2126294.5074</v>
      </c>
      <c r="H5" s="47">
        <f>H6+H7+H8</f>
        <v>42449</v>
      </c>
      <c r="I5" s="46">
        <f>SUM(I6:I9)</f>
        <v>572053.1</v>
      </c>
      <c r="J5" s="48">
        <f aca="true" t="shared" si="2" ref="J5:J10">I5*30.2%</f>
        <v>172760.03619999997</v>
      </c>
      <c r="K5" s="67">
        <f aca="true" t="shared" si="3" ref="K5:K10">SUM(I5:J5)</f>
        <v>744813.1362</v>
      </c>
      <c r="L5" s="68">
        <f>L6+L7+L8</f>
        <v>2871107.6436</v>
      </c>
      <c r="M5" s="50">
        <f>M6+M7+M8</f>
        <v>2205151.8</v>
      </c>
      <c r="N5" s="43">
        <f>N6+N7+N8</f>
        <v>665955.8436</v>
      </c>
      <c r="O5" s="51"/>
    </row>
    <row r="6" spans="1:15" ht="14.25">
      <c r="A6" s="9" t="s">
        <v>3</v>
      </c>
      <c r="B6" s="10" t="s">
        <v>8</v>
      </c>
      <c r="C6" s="17">
        <v>1</v>
      </c>
      <c r="D6" s="17">
        <v>7609</v>
      </c>
      <c r="E6" s="30">
        <f>D6*52.5</f>
        <v>399472.5</v>
      </c>
      <c r="F6" s="43">
        <f t="shared" si="0"/>
        <v>120640.69499999999</v>
      </c>
      <c r="G6" s="52">
        <f t="shared" si="1"/>
        <v>520113.195</v>
      </c>
      <c r="H6" s="52">
        <v>7989</v>
      </c>
      <c r="I6" s="53">
        <f>H6*17.5</f>
        <v>139807.5</v>
      </c>
      <c r="J6" s="43">
        <f t="shared" si="2"/>
        <v>42221.865</v>
      </c>
      <c r="K6" s="69">
        <f t="shared" si="3"/>
        <v>182029.365</v>
      </c>
      <c r="L6" s="70">
        <f>M6+N6</f>
        <v>702142.56</v>
      </c>
      <c r="M6" s="55">
        <f>E6+I6</f>
        <v>539280</v>
      </c>
      <c r="N6" s="43">
        <f>M6*30.2%</f>
        <v>162862.56</v>
      </c>
      <c r="O6" s="51"/>
    </row>
    <row r="7" spans="1:15" ht="14.25">
      <c r="A7" s="9" t="s">
        <v>4</v>
      </c>
      <c r="B7" s="10" t="s">
        <v>5</v>
      </c>
      <c r="C7" s="17">
        <v>6</v>
      </c>
      <c r="D7" s="17">
        <v>26008</v>
      </c>
      <c r="E7" s="43">
        <f>D7*39</f>
        <v>1014312</v>
      </c>
      <c r="F7" s="43">
        <f t="shared" si="0"/>
        <v>306322.224</v>
      </c>
      <c r="G7" s="52">
        <f t="shared" si="1"/>
        <v>1320634.224</v>
      </c>
      <c r="H7" s="52">
        <v>27308</v>
      </c>
      <c r="I7" s="53">
        <f>H7*13</f>
        <v>355004</v>
      </c>
      <c r="J7" s="43">
        <f t="shared" si="2"/>
        <v>107211.208</v>
      </c>
      <c r="K7" s="69">
        <f t="shared" si="3"/>
        <v>462215.208</v>
      </c>
      <c r="L7" s="70">
        <f>M7+N7</f>
        <v>1782849.432</v>
      </c>
      <c r="M7" s="55">
        <f>E7+I7</f>
        <v>1369316</v>
      </c>
      <c r="N7" s="43">
        <f>M7*30.2%</f>
        <v>413533.432</v>
      </c>
      <c r="O7" s="51"/>
    </row>
    <row r="8" spans="1:15" ht="14.25">
      <c r="A8" s="9" t="s">
        <v>4</v>
      </c>
      <c r="B8" s="11" t="s">
        <v>6</v>
      </c>
      <c r="C8" s="17">
        <v>3</v>
      </c>
      <c r="D8" s="17">
        <v>6811</v>
      </c>
      <c r="E8" s="43">
        <f>D8*32.2</f>
        <v>219314.2</v>
      </c>
      <c r="F8" s="43">
        <f t="shared" si="0"/>
        <v>66232.8884</v>
      </c>
      <c r="G8" s="52">
        <f t="shared" si="1"/>
        <v>285547.0884</v>
      </c>
      <c r="H8" s="52">
        <v>7152</v>
      </c>
      <c r="I8" s="53">
        <f>H8*10.8</f>
        <v>77241.6</v>
      </c>
      <c r="J8" s="43">
        <f t="shared" si="2"/>
        <v>23326.963200000002</v>
      </c>
      <c r="K8" s="69">
        <f t="shared" si="3"/>
        <v>100568.5632</v>
      </c>
      <c r="L8" s="70">
        <f>M8+N8</f>
        <v>386115.65160000004</v>
      </c>
      <c r="M8" s="55">
        <f>E8+I8</f>
        <v>296555.80000000005</v>
      </c>
      <c r="N8" s="43">
        <f>M8*30.2%</f>
        <v>89559.85160000001</v>
      </c>
      <c r="O8" s="51"/>
    </row>
    <row r="9" spans="1:15" ht="15" thickBot="1">
      <c r="A9" s="20"/>
      <c r="B9" s="21"/>
      <c r="C9" s="22"/>
      <c r="D9" s="22"/>
      <c r="E9" s="33"/>
      <c r="F9" s="43"/>
      <c r="G9" s="56"/>
      <c r="H9" s="56"/>
      <c r="I9" s="57"/>
      <c r="J9" s="33"/>
      <c r="K9" s="71"/>
      <c r="L9" s="37"/>
      <c r="M9" s="22"/>
      <c r="N9" s="43"/>
      <c r="O9" s="51"/>
    </row>
    <row r="10" spans="1:15" ht="18.75" customHeight="1" thickBot="1">
      <c r="A10" s="7"/>
      <c r="B10" s="28" t="s">
        <v>9</v>
      </c>
      <c r="C10" s="46">
        <f>SUM(C11:C14)</f>
        <v>0</v>
      </c>
      <c r="D10" s="46">
        <f>SUM(D11:D14)</f>
        <v>0</v>
      </c>
      <c r="E10" s="46">
        <f>SUM(E11:E14)</f>
        <v>0</v>
      </c>
      <c r="F10" s="43">
        <f t="shared" si="0"/>
        <v>0</v>
      </c>
      <c r="G10" s="47">
        <f t="shared" si="1"/>
        <v>0</v>
      </c>
      <c r="H10" s="47"/>
      <c r="I10" s="46">
        <f>SUM(I11:I14)</f>
        <v>0</v>
      </c>
      <c r="J10" s="48">
        <f t="shared" si="2"/>
        <v>0</v>
      </c>
      <c r="K10" s="67">
        <f t="shared" si="3"/>
        <v>0</v>
      </c>
      <c r="L10" s="68">
        <f>SUM(L11:L14)</f>
        <v>0</v>
      </c>
      <c r="M10" s="50">
        <f>SUM(M11:M14)</f>
        <v>0</v>
      </c>
      <c r="N10" s="43">
        <f>M10*30.2%</f>
        <v>0</v>
      </c>
      <c r="O10" s="51"/>
    </row>
    <row r="11" spans="1:15" ht="33.75" customHeight="1">
      <c r="A11" s="6"/>
      <c r="B11" s="15"/>
      <c r="C11" s="17"/>
      <c r="D11" s="17"/>
      <c r="E11" s="30"/>
      <c r="F11" s="43"/>
      <c r="G11" s="52"/>
      <c r="H11" s="52"/>
      <c r="I11" s="53"/>
      <c r="J11" s="43"/>
      <c r="K11" s="69"/>
      <c r="L11" s="70"/>
      <c r="M11" s="55"/>
      <c r="N11" s="43"/>
      <c r="O11" s="51"/>
    </row>
    <row r="12" spans="1:14" ht="27" customHeight="1">
      <c r="A12" s="5"/>
      <c r="B12" s="12"/>
      <c r="C12" s="17"/>
      <c r="D12" s="17"/>
      <c r="E12" s="30"/>
      <c r="F12" s="31"/>
      <c r="G12" s="32"/>
      <c r="H12" s="32"/>
      <c r="I12" s="39"/>
      <c r="J12" s="31"/>
      <c r="K12" s="38"/>
      <c r="L12" s="18"/>
      <c r="M12" s="36"/>
      <c r="N12" s="31"/>
    </row>
    <row r="13" spans="1:14" ht="30.75" customHeight="1">
      <c r="A13" s="5"/>
      <c r="B13" s="12"/>
      <c r="C13" s="17"/>
      <c r="D13" s="17"/>
      <c r="E13" s="30"/>
      <c r="F13" s="31"/>
      <c r="G13" s="32"/>
      <c r="H13" s="32"/>
      <c r="I13" s="39"/>
      <c r="J13" s="31"/>
      <c r="K13" s="38"/>
      <c r="L13" s="18"/>
      <c r="M13" s="36"/>
      <c r="N13" s="31"/>
    </row>
    <row r="14" spans="1:14" ht="18.75" customHeight="1" thickBot="1">
      <c r="A14" s="16"/>
      <c r="B14" s="13"/>
      <c r="C14" s="22"/>
      <c r="D14" s="22"/>
      <c r="E14" s="33"/>
      <c r="F14" s="31"/>
      <c r="G14" s="35"/>
      <c r="H14" s="35"/>
      <c r="I14" s="40"/>
      <c r="J14" s="34"/>
      <c r="K14" s="41"/>
      <c r="L14" s="37"/>
      <c r="M14" s="23"/>
      <c r="N14" s="31"/>
    </row>
    <row r="15" spans="1:14" ht="18.75" customHeight="1">
      <c r="A15" s="3"/>
      <c r="B15" s="3"/>
      <c r="C15" s="3"/>
      <c r="D15" s="2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8.75" customHeight="1">
      <c r="A16" s="25" t="s">
        <v>19</v>
      </c>
      <c r="B16" s="3"/>
      <c r="C16" s="3"/>
      <c r="D16" s="2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8.75" customHeight="1">
      <c r="A17" s="26" t="s">
        <v>16</v>
      </c>
      <c r="B17" s="3"/>
      <c r="C17" s="3"/>
      <c r="D17" s="2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ht="18.75" customHeight="1">
      <c r="A18" s="27" t="s">
        <v>17</v>
      </c>
    </row>
    <row r="19" ht="18.75" customHeight="1">
      <c r="A19" s="27" t="s">
        <v>18</v>
      </c>
    </row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</sheetData>
  <sheetProtection/>
  <mergeCells count="8">
    <mergeCell ref="I3:K3"/>
    <mergeCell ref="L3:N3"/>
    <mergeCell ref="A3:A4"/>
    <mergeCell ref="B3:B4"/>
    <mergeCell ref="C3:C4"/>
    <mergeCell ref="D3:D4"/>
    <mergeCell ref="E3:G3"/>
    <mergeCell ref="H3:H4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C1">
      <selection activeCell="E10" sqref="E10"/>
    </sheetView>
  </sheetViews>
  <sheetFormatPr defaultColWidth="9.00390625" defaultRowHeight="12.75"/>
  <cols>
    <col min="1" max="1" width="5.375" style="0" customWidth="1"/>
    <col min="2" max="2" width="14.875" style="0" customWidth="1"/>
    <col min="3" max="3" width="9.625" style="0" customWidth="1"/>
    <col min="4" max="4" width="17.375" style="0" customWidth="1"/>
    <col min="5" max="5" width="15.00390625" style="0" customWidth="1"/>
    <col min="6" max="6" width="14.125" style="0" customWidth="1"/>
    <col min="7" max="7" width="13.50390625" style="0" customWidth="1"/>
    <col min="8" max="8" width="13.00390625" style="0" customWidth="1"/>
    <col min="9" max="11" width="13.50390625" style="0" customWidth="1"/>
    <col min="12" max="12" width="17.50390625" style="0" customWidth="1"/>
    <col min="13" max="13" width="15.625" style="0" customWidth="1"/>
    <col min="14" max="14" width="15.50390625" style="0" customWidth="1"/>
  </cols>
  <sheetData>
    <row r="1" spans="1:4" ht="15">
      <c r="A1" s="1" t="s">
        <v>32</v>
      </c>
      <c r="B1" s="1"/>
      <c r="C1" s="1"/>
      <c r="D1" s="1"/>
    </row>
    <row r="2" ht="13.5" thickBot="1"/>
    <row r="3" spans="1:14" ht="47.25" customHeight="1">
      <c r="A3" s="59" t="s">
        <v>0</v>
      </c>
      <c r="B3" s="59" t="s">
        <v>1</v>
      </c>
      <c r="C3" s="59" t="s">
        <v>11</v>
      </c>
      <c r="D3" s="59" t="s">
        <v>12</v>
      </c>
      <c r="E3" s="59" t="s">
        <v>27</v>
      </c>
      <c r="F3" s="59"/>
      <c r="G3" s="61"/>
      <c r="H3" s="64" t="s">
        <v>28</v>
      </c>
      <c r="I3" s="59" t="s">
        <v>29</v>
      </c>
      <c r="J3" s="59"/>
      <c r="K3" s="61"/>
      <c r="L3" s="66" t="s">
        <v>13</v>
      </c>
      <c r="M3" s="62"/>
      <c r="N3" s="63"/>
    </row>
    <row r="4" spans="1:14" ht="51" customHeight="1">
      <c r="A4" s="60"/>
      <c r="B4" s="60"/>
      <c r="C4" s="60"/>
      <c r="D4" s="60"/>
      <c r="E4" s="14" t="s">
        <v>15</v>
      </c>
      <c r="F4" s="14" t="s">
        <v>20</v>
      </c>
      <c r="G4" s="24" t="s">
        <v>2</v>
      </c>
      <c r="H4" s="65"/>
      <c r="I4" s="14" t="s">
        <v>15</v>
      </c>
      <c r="J4" s="14" t="s">
        <v>20</v>
      </c>
      <c r="K4" s="24" t="s">
        <v>2</v>
      </c>
      <c r="L4" s="42" t="s">
        <v>14</v>
      </c>
      <c r="M4" s="14" t="s">
        <v>15</v>
      </c>
      <c r="N4" s="29" t="s">
        <v>20</v>
      </c>
    </row>
    <row r="5" spans="1:14" ht="15">
      <c r="A5" s="8"/>
      <c r="B5" s="19" t="s">
        <v>30</v>
      </c>
      <c r="C5" s="46">
        <f>SUM(C6:C9)</f>
        <v>10</v>
      </c>
      <c r="D5" s="46">
        <f>SUM(D6:D9)</f>
        <v>42449</v>
      </c>
      <c r="E5" s="46">
        <f>SUM(E6:E9)</f>
        <v>1714728.9</v>
      </c>
      <c r="F5" s="43">
        <f>E5*30.2%</f>
        <v>517848.12779999996</v>
      </c>
      <c r="G5" s="47">
        <f>SUM(E5:F5)</f>
        <v>2232577.0278</v>
      </c>
      <c r="H5" s="47">
        <f>H6+H7+H8</f>
        <v>44570</v>
      </c>
      <c r="I5" s="46">
        <f>SUM(I6:I9)</f>
        <v>600636.2</v>
      </c>
      <c r="J5" s="48">
        <f>I5*30.2%</f>
        <v>181392.13239999997</v>
      </c>
      <c r="K5" s="67">
        <f>SUM(I5:J5)</f>
        <v>782028.3324</v>
      </c>
      <c r="L5" s="68">
        <f>L6+L7+L8</f>
        <v>3014605.3602</v>
      </c>
      <c r="M5" s="50">
        <f>M6+M7+M8</f>
        <v>2315365.1</v>
      </c>
      <c r="N5" s="31">
        <f>N6+N7+N8</f>
        <v>699240.2602</v>
      </c>
    </row>
    <row r="6" spans="1:14" ht="14.25">
      <c r="A6" s="9" t="s">
        <v>3</v>
      </c>
      <c r="B6" s="10" t="s">
        <v>8</v>
      </c>
      <c r="C6" s="17">
        <v>1</v>
      </c>
      <c r="D6" s="17">
        <v>7989</v>
      </c>
      <c r="E6" s="30">
        <f>D6*52.5</f>
        <v>419422.5</v>
      </c>
      <c r="F6" s="43">
        <f>E6*30.2%</f>
        <v>126665.595</v>
      </c>
      <c r="G6" s="52">
        <f>SUM(E6:F6)</f>
        <v>546088.095</v>
      </c>
      <c r="H6" s="52">
        <v>8388</v>
      </c>
      <c r="I6" s="53">
        <f>H6*17.5</f>
        <v>146790</v>
      </c>
      <c r="J6" s="43">
        <f>I6*30.2%</f>
        <v>44330.58</v>
      </c>
      <c r="K6" s="69">
        <f>SUM(I6:J6)</f>
        <v>191120.58000000002</v>
      </c>
      <c r="L6" s="70">
        <f>M6+N6</f>
        <v>737208.675</v>
      </c>
      <c r="M6" s="55">
        <f>E6+I6</f>
        <v>566212.5</v>
      </c>
      <c r="N6" s="31">
        <f>M6*30.2%</f>
        <v>170996.175</v>
      </c>
    </row>
    <row r="7" spans="1:14" ht="14.25">
      <c r="A7" s="9" t="s">
        <v>4</v>
      </c>
      <c r="B7" s="10" t="s">
        <v>5</v>
      </c>
      <c r="C7" s="17">
        <v>6</v>
      </c>
      <c r="D7" s="52">
        <v>27308</v>
      </c>
      <c r="E7" s="43">
        <f>D7*39</f>
        <v>1065012</v>
      </c>
      <c r="F7" s="43">
        <f>E7*30.2%</f>
        <v>321633.624</v>
      </c>
      <c r="G7" s="52">
        <f>SUM(E7:F7)</f>
        <v>1386645.624</v>
      </c>
      <c r="H7" s="52">
        <v>28673</v>
      </c>
      <c r="I7" s="53">
        <f>H7*13</f>
        <v>372749</v>
      </c>
      <c r="J7" s="43">
        <f>I7*30.2%</f>
        <v>112570.19799999999</v>
      </c>
      <c r="K7" s="69">
        <f>SUM(I7:J7)</f>
        <v>485319.198</v>
      </c>
      <c r="L7" s="70">
        <f>M7+N7</f>
        <v>1871964.822</v>
      </c>
      <c r="M7" s="55">
        <f>E7+I7</f>
        <v>1437761</v>
      </c>
      <c r="N7" s="31">
        <f>M7*30.2%</f>
        <v>434203.822</v>
      </c>
    </row>
    <row r="8" spans="1:14" ht="14.25">
      <c r="A8" s="9" t="s">
        <v>4</v>
      </c>
      <c r="B8" s="11" t="s">
        <v>6</v>
      </c>
      <c r="C8" s="17">
        <v>3</v>
      </c>
      <c r="D8" s="52">
        <v>7152</v>
      </c>
      <c r="E8" s="43">
        <f>D8*32.2</f>
        <v>230294.40000000002</v>
      </c>
      <c r="F8" s="43">
        <f>E8*30.2%</f>
        <v>69548.9088</v>
      </c>
      <c r="G8" s="52">
        <f>SUM(E8:F8)</f>
        <v>299843.3088</v>
      </c>
      <c r="H8" s="52">
        <v>7509</v>
      </c>
      <c r="I8" s="53">
        <f>H8*10.8</f>
        <v>81097.20000000001</v>
      </c>
      <c r="J8" s="43">
        <f>I8*30.2%</f>
        <v>24491.354400000004</v>
      </c>
      <c r="K8" s="69">
        <f>SUM(I8:J8)</f>
        <v>105588.55440000002</v>
      </c>
      <c r="L8" s="70">
        <f>M8+N8</f>
        <v>405431.8632</v>
      </c>
      <c r="M8" s="55">
        <f>E8+I8</f>
        <v>311391.60000000003</v>
      </c>
      <c r="N8" s="31">
        <f>M8*30.2%</f>
        <v>94040.2632</v>
      </c>
    </row>
    <row r="9" spans="1:14" ht="15" thickBot="1">
      <c r="A9" s="20"/>
      <c r="B9" s="21"/>
      <c r="C9" s="22"/>
      <c r="D9" s="22"/>
      <c r="E9" s="33"/>
      <c r="F9" s="31"/>
      <c r="G9" s="35"/>
      <c r="H9" s="35"/>
      <c r="I9" s="40"/>
      <c r="J9" s="34"/>
      <c r="K9" s="41"/>
      <c r="L9" s="37"/>
      <c r="M9" s="23"/>
      <c r="N9" s="31"/>
    </row>
    <row r="10" spans="1:14" ht="18.75" customHeight="1">
      <c r="A10" s="3"/>
      <c r="B10" s="3"/>
      <c r="C10" s="3"/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8.75" customHeight="1">
      <c r="A11" s="25" t="s">
        <v>19</v>
      </c>
      <c r="B11" s="3"/>
      <c r="C11" s="3"/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8.75" customHeight="1">
      <c r="A12" s="26" t="s">
        <v>16</v>
      </c>
      <c r="B12" s="3"/>
      <c r="C12" s="3"/>
      <c r="D12" s="2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ht="18.75" customHeight="1">
      <c r="A13" s="27" t="s">
        <v>17</v>
      </c>
    </row>
    <row r="14" ht="18.75" customHeight="1">
      <c r="A14" s="27" t="s">
        <v>18</v>
      </c>
    </row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</sheetData>
  <sheetProtection/>
  <mergeCells count="8">
    <mergeCell ref="I3:K3"/>
    <mergeCell ref="L3:N3"/>
    <mergeCell ref="A3:A4"/>
    <mergeCell ref="B3:B4"/>
    <mergeCell ref="C3:C4"/>
    <mergeCell ref="D3:D4"/>
    <mergeCell ref="E3:G3"/>
    <mergeCell ref="H3:H4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ААА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Аслан</dc:creator>
  <cp:keywords/>
  <dc:description/>
  <cp:lastModifiedBy>User</cp:lastModifiedBy>
  <cp:lastPrinted>2013-09-27T08:15:59Z</cp:lastPrinted>
  <dcterms:created xsi:type="dcterms:W3CDTF">2009-10-27T05:56:29Z</dcterms:created>
  <dcterms:modified xsi:type="dcterms:W3CDTF">2013-10-08T12:35:30Z</dcterms:modified>
  <cp:category/>
  <cp:version/>
  <cp:contentType/>
  <cp:contentStatus/>
</cp:coreProperties>
</file>